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F:\神仙居采购文件\文创通货\"/>
    </mc:Choice>
  </mc:AlternateContent>
  <bookViews>
    <workbookView windowHeight="1780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9" name="ID_206E604FA2F24373B2AFADB2F13A09F7" descr="8a7e55557f1de80cfd24057ad9942c8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44695" y="3267075"/>
          <a:ext cx="868045" cy="825500"/>
        </a:xfrm>
        <a:prstGeom prst="rect">
          <a:avLst/>
        </a:prstGeom>
      </xdr:spPr>
    </xdr:pic>
  </etc:cellImage>
  <etc:cellImage>
    <xdr:pic>
      <xdr:nvPicPr>
        <xdr:cNvPr id="17" name="ID_7360915E1D1E43F98D90893159A925CF" descr="8290e2429ec1a570f43fb1e896ceb37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20845" y="5070475"/>
          <a:ext cx="1002030" cy="724535"/>
        </a:xfrm>
        <a:prstGeom prst="rect">
          <a:avLst/>
        </a:prstGeom>
      </xdr:spPr>
    </xdr:pic>
  </etc:cellImage>
  <etc:cellImage>
    <xdr:pic>
      <xdr:nvPicPr>
        <xdr:cNvPr id="18" name="ID_7A4D9D8F1FF842D4A308046A861F0F5C" descr="3e305c9278097348665344cd13b25ab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73270" y="6835140"/>
          <a:ext cx="952500" cy="814070"/>
        </a:xfrm>
        <a:prstGeom prst="rect">
          <a:avLst/>
        </a:prstGeom>
      </xdr:spPr>
    </xdr:pic>
  </etc:cellImage>
  <etc:cellImage>
    <xdr:pic>
      <xdr:nvPicPr>
        <xdr:cNvPr id="2" name="ID_5F316804EFEA40C3A7331690D11B5458" descr="a4c4bd5b0786f310d18fdc77e6151fa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211320" y="7708900"/>
          <a:ext cx="1010920" cy="829310"/>
        </a:xfrm>
        <a:prstGeom prst="rect">
          <a:avLst/>
        </a:prstGeom>
      </xdr:spPr>
    </xdr:pic>
  </etc:cellImage>
  <etc:cellImage>
    <xdr:pic>
      <xdr:nvPicPr>
        <xdr:cNvPr id="10" name="ID_8956C53B7A0C48238505CB7B9AD4FAC9" descr="2540ef56957b7552b9dcc0d93e92635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45635" y="9290050"/>
          <a:ext cx="6351270" cy="6350000"/>
        </a:xfrm>
        <a:prstGeom prst="rect">
          <a:avLst/>
        </a:prstGeom>
      </xdr:spPr>
    </xdr:pic>
  </etc:cellImage>
  <etc:cellImage>
    <xdr:pic>
      <xdr:nvPicPr>
        <xdr:cNvPr id="4" name="ID_DF971414970548EC84C7871862C19615" descr="89bbb94742b602d8de05b9028a4f9ac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572635" y="8248650"/>
          <a:ext cx="7621270" cy="7620000"/>
        </a:xfrm>
        <a:prstGeom prst="rect">
          <a:avLst/>
        </a:prstGeom>
      </xdr:spPr>
    </xdr:pic>
  </etc:cellImage>
  <etc:cellImage>
    <xdr:pic>
      <xdr:nvPicPr>
        <xdr:cNvPr id="14" name="ID_A6203A9782744D218EB01ED132CFA8B0" descr="b29b6008610093d405556a11136bd3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737735" y="11087100"/>
          <a:ext cx="7543800" cy="10058400"/>
        </a:xfrm>
        <a:prstGeom prst="rect">
          <a:avLst/>
        </a:prstGeom>
      </xdr:spPr>
    </xdr:pic>
  </etc:cellImage>
  <etc:cellImage>
    <xdr:pic>
      <xdr:nvPicPr>
        <xdr:cNvPr id="16" name="ID_AD05D27CFD6C418EBDAD987A8C2E12E7" descr="1c18790243fb9cf7c538bc801d8f5dd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12385" y="1225550"/>
          <a:ext cx="7486650" cy="7423150"/>
        </a:xfrm>
        <a:prstGeom prst="rect">
          <a:avLst/>
        </a:prstGeom>
      </xdr:spPr>
    </xdr:pic>
  </etc:cellImage>
  <etc:cellImage>
    <xdr:pic>
      <xdr:nvPicPr>
        <xdr:cNvPr id="3" name="ID_21AAC4D5F02247EDA85F7C0F2C664452" descr="b679e2e7495d62ff0b27c7d3dd5124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801235" y="10591800"/>
          <a:ext cx="7621270" cy="7620000"/>
        </a:xfrm>
        <a:prstGeom prst="rect">
          <a:avLst/>
        </a:prstGeom>
      </xdr:spPr>
    </xdr:pic>
  </etc:cellImage>
  <etc:cellImage>
    <xdr:pic>
      <xdr:nvPicPr>
        <xdr:cNvPr id="5" name="ID_5538F6CDA10D46568939A22678CCA9BF" descr="293b588d2a0343cdb21f0a4650f9f86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769485" y="10312400"/>
          <a:ext cx="8948420" cy="10058400"/>
        </a:xfrm>
        <a:prstGeom prst="rect">
          <a:avLst/>
        </a:prstGeom>
      </xdr:spPr>
    </xdr:pic>
  </etc:cellImage>
  <etc:cellImage>
    <xdr:pic>
      <xdr:nvPicPr>
        <xdr:cNvPr id="13" name="ID_828953A43A3F460A836935E4AF40CCF3" descr="0835dc2e5d6ac15784afd1a2b8a8e09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464685" y="11652250"/>
          <a:ext cx="7541895" cy="10058400"/>
        </a:xfrm>
        <a:prstGeom prst="rect">
          <a:avLst/>
        </a:prstGeom>
      </xdr:spPr>
    </xdr:pic>
  </etc:cellImage>
  <etc:cellImage>
    <xdr:pic>
      <xdr:nvPicPr>
        <xdr:cNvPr id="15" name="ID_D01FEA49B5804EF09A3CE79DCFE981BE" descr="b9039a56f2c693f0342390a23fcb6b2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769485" y="14446250"/>
          <a:ext cx="7545070" cy="10058400"/>
        </a:xfrm>
        <a:prstGeom prst="rect">
          <a:avLst/>
        </a:prstGeom>
      </xdr:spPr>
    </xdr:pic>
  </etc:cellImage>
  <etc:cellImage>
    <xdr:pic>
      <xdr:nvPicPr>
        <xdr:cNvPr id="19" name="ID_1C0E8558BCC84E1492F8FCABCEFC929F" descr="8710be23b462bccfc3287b668a07a002"/>
        <xdr:cNvPicPr>
          <a:picLocks noChangeAspect="1"/>
        </xdr:cNvPicPr>
      </xdr:nvPicPr>
      <xdr:blipFill>
        <a:blip r:embed="rId13"/>
        <a:srcRect t="21086"/>
        <a:stretch>
          <a:fillRect/>
        </a:stretch>
      </xdr:blipFill>
      <xdr:spPr>
        <a:xfrm>
          <a:off x="4369435" y="10426700"/>
          <a:ext cx="4925060" cy="7937500"/>
        </a:xfrm>
        <a:prstGeom prst="rect">
          <a:avLst/>
        </a:prstGeom>
      </xdr:spPr>
    </xdr:pic>
  </etc:cellImage>
  <etc:cellImage>
    <xdr:pic>
      <xdr:nvPicPr>
        <xdr:cNvPr id="21" name="ID_9590808671454A4FB6C925F2BACB65FF" descr="把红墙福气挂上车，一路平安又招财✨_1_锦鲤本仙_来自小红书网页版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940935" y="18319750"/>
          <a:ext cx="6858000" cy="9144000"/>
        </a:xfrm>
        <a:prstGeom prst="rect">
          <a:avLst/>
        </a:prstGeom>
      </xdr:spPr>
    </xdr:pic>
  </etc:cellImage>
  <etc:cellImage>
    <xdr:pic>
      <xdr:nvPicPr>
        <xdr:cNvPr id="7" name="ID_DC1C22EB75F04DBBB2DF8C17E3E9C8D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116070" y="13925550"/>
          <a:ext cx="10429875" cy="1294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62B2E16A1134EF5863A0424AC17CEA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116070" y="12960350"/>
          <a:ext cx="12192000" cy="1625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FADEEA9CEA794EB48983C87664097949" descr="3793b434e5c2f6d80531f285ade4f2e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71035" y="11823700"/>
          <a:ext cx="8347710" cy="10058400"/>
        </a:xfrm>
        <a:prstGeom prst="rect">
          <a:avLst/>
        </a:prstGeom>
      </xdr:spPr>
    </xdr:pic>
  </etc:cellImage>
  <etc:cellImage>
    <xdr:pic>
      <xdr:nvPicPr>
        <xdr:cNvPr id="23" name="ID_D7ABF3CC479D4A829DE715A776EB983C" descr="191ee0bc627e0810954474bb5bb012f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350385" y="12909550"/>
          <a:ext cx="7581900" cy="6400800"/>
        </a:xfrm>
        <a:prstGeom prst="rect">
          <a:avLst/>
        </a:prstGeom>
      </xdr:spPr>
    </xdr:pic>
  </etc:cellImage>
  <etc:cellImage>
    <xdr:pic>
      <xdr:nvPicPr>
        <xdr:cNvPr id="6" name="ID_39368B7618A84DFC95ACD17D2C51592C" descr="2b104170d291fcdf6d5f6ab9a12ecb8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931535" y="11233150"/>
          <a:ext cx="7550150" cy="10058400"/>
        </a:xfrm>
        <a:prstGeom prst="rect">
          <a:avLst/>
        </a:prstGeom>
      </xdr:spPr>
    </xdr:pic>
  </etc:cellImage>
  <etc:cellImage>
    <xdr:pic>
      <xdr:nvPicPr>
        <xdr:cNvPr id="11" name="ID_3C2EF4024A86486B8DCD5E2879A883A1" descr="cd333e9c28bfce2a4cf63955768bed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026785" y="17716500"/>
          <a:ext cx="6287770" cy="6886575"/>
        </a:xfrm>
        <a:prstGeom prst="rect">
          <a:avLst/>
        </a:prstGeom>
      </xdr:spPr>
    </xdr:pic>
  </etc:cellImage>
  <etc:cellImage>
    <xdr:pic>
      <xdr:nvPicPr>
        <xdr:cNvPr id="12" name="ID_F6C76D0C36AA4BF4AFEB2A31282B31AF" descr="904be2cc226d1ba8d7212e8aba4792fa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217285" y="16052800"/>
          <a:ext cx="7915275" cy="9601200"/>
        </a:xfrm>
        <a:prstGeom prst="rect">
          <a:avLst/>
        </a:prstGeom>
      </xdr:spPr>
    </xdr:pic>
  </etc:cellImage>
  <etc:cellImage>
    <xdr:pic>
      <xdr:nvPicPr>
        <xdr:cNvPr id="24" name="ID_1815873C21FB4B1D8A2D1C53977B7C3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688965" y="19373850"/>
          <a:ext cx="8172450" cy="9591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676C72C743C64174A0B49EE5BB48C8C2" descr="f81287c5d4f200fe0f8e887d75285fe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842635" y="14897100"/>
          <a:ext cx="6109970" cy="8153400"/>
        </a:xfrm>
        <a:prstGeom prst="rect">
          <a:avLst/>
        </a:prstGeom>
      </xdr:spPr>
    </xdr:pic>
  </etc:cellImage>
  <etc:cellImage>
    <xdr:pic>
      <xdr:nvPicPr>
        <xdr:cNvPr id="26" name="ID_6576B45C08BC4777977B71BEA26826BF" descr="29f0225a1966ea3db8a37ef3c5fc084c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445885" y="23145750"/>
          <a:ext cx="7545070" cy="10058400"/>
        </a:xfrm>
        <a:prstGeom prst="rect">
          <a:avLst/>
        </a:prstGeom>
      </xdr:spPr>
    </xdr:pic>
  </etc:cellImage>
  <etc:cellImage>
    <xdr:pic>
      <xdr:nvPicPr>
        <xdr:cNvPr id="28" name="ID_B032F166952C473681298C03089AE380" descr="c27fbe8d6c2527a54b0348df923c2bd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823585" y="6134100"/>
          <a:ext cx="6350000" cy="6350000"/>
        </a:xfrm>
        <a:prstGeom prst="rect">
          <a:avLst/>
        </a:prstGeom>
      </xdr:spPr>
    </xdr:pic>
  </etc:cellImage>
  <etc:cellImage>
    <xdr:pic>
      <xdr:nvPicPr>
        <xdr:cNvPr id="20" name="ID_6B377014080047C496EAB6329C8C48BE" descr="ae58b50c157c29f3ff91bcbcd2b1999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874385" y="24644350"/>
          <a:ext cx="5081270" cy="50800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<sst xmlns="http://schemas.openxmlformats.org/spreadsheetml/2006/main" count="152" uniqueCount="115">
  <si>
    <t>报价单</t>
  </si>
  <si>
    <t>序号</t>
  </si>
  <si>
    <t>分类</t>
  </si>
  <si>
    <t>名称</t>
  </si>
  <si>
    <t>尺寸cm</t>
  </si>
  <si>
    <t>图片</t>
  </si>
  <si>
    <t>工艺</t>
  </si>
  <si>
    <t>规格要求</t>
  </si>
  <si>
    <t>关键验收标准</t>
  </si>
  <si>
    <t>不含税含运基准价</t>
  </si>
  <si>
    <t>备注</t>
  </si>
  <si>
    <t>宋锦系列</t>
  </si>
  <si>
    <t>宋锦挂件系列</t>
  </si>
  <si>
    <t>宋锦</t>
  </si>
  <si>
    <t>采用统一挂绳、流苏、五金配件体系。宋锦挂件系列包含钱袋、福包、葫芦、有钱花、四叶草等多种造型，采购任意款式价格保持不变。</t>
  </si>
  <si>
    <t>以样品及书面确认款式为准；未经同意不得减配、改变结构或降低材料标准。</t>
  </si>
  <si>
    <t>通货款最低采购数量300起（所采购通货产品质量标准需对标市场主流合格品水准，做工、材质、外观不低于市面常规流通同类货品质量。）
备注：默认包装为opp袋加价格标签</t>
  </si>
  <si>
    <t>宋锦车挂（长款）</t>
  </si>
  <si>
    <t>珠子采用玻璃材质，合金宋锦底胚，搭配玻璃米珠流苏。宋锦车挂系列包含钱袋、福包、葫芦、有钱花、四叶草等多种造型，采购任意造型价格保持不变。</t>
  </si>
  <si>
    <t>总长、主体尺寸、珠子数量、流苏和五金结构以封样为准；批量产品不得简化。</t>
  </si>
  <si>
    <t>宋锦手链</t>
  </si>
  <si>
    <t>9*9</t>
  </si>
  <si>
    <t>檀木、红纹石、玛瑙、玉髓珠、玻璃、宋锦小吊坠</t>
  </si>
  <si>
    <t>珠子种类、数量、吊坠及编绳结构以封样为准；不得使用更低等级材料替代。</t>
  </si>
  <si>
    <t>宋锦方巾</t>
  </si>
  <si>
    <t>20*20cm</t>
  </si>
  <si>
    <t>尺寸 20×20cm 方形，锁边工艺；
可加一角盘扣装饰，
面料正反同花色。</t>
  </si>
  <si>
    <t>尺寸允许误差±0.5cm；锁边完整，无明显跳线、脱线、污渍；图案以封样为准。</t>
  </si>
  <si>
    <t>挂饰系列</t>
  </si>
  <si>
    <t>五路财神挂饰系列</t>
  </si>
  <si>
    <t>15*9</t>
  </si>
  <si>
    <t>玻璃合金串珠</t>
  </si>
  <si>
    <t>珠子是玻璃炫彩切角珠，金属部分均采用合金材质。五路财神挂饰系列包含平安锁、算盘锁、小金陀等多种款式。采购任意款式价格保持不变。</t>
  </si>
  <si>
    <t>珠子数量、排列、主体、流苏及连接结构以封样为准；未经同意不得更换主体。</t>
  </si>
  <si>
    <t>有球必应挂饰</t>
  </si>
  <si>
    <t>编织</t>
  </si>
  <si>
    <t>中式传统手工编绳 + 串珠流苏</t>
  </si>
  <si>
    <t>新中式车挂系列</t>
  </si>
  <si>
    <t>15*8</t>
  </si>
  <si>
    <t>新中式车挂包含枫叶款、樱花款、月兔款等多个款式。采购任意款式价格保持不变。</t>
  </si>
  <si>
    <t>材质、珠径、珠数、流苏长度和配件结构以封样为准；连接牢固、无松脱。</t>
  </si>
  <si>
    <t>挂坠</t>
  </si>
  <si>
    <t>琉璃编织</t>
  </si>
  <si>
    <t>仿珍珠+琉璃铃兰花</t>
  </si>
  <si>
    <t>花朵及仿珍珠数量、线材、连接方式以封样为准；无明显胶痕、破损。</t>
  </si>
  <si>
    <t>大漆款挂饰</t>
  </si>
  <si>
    <t>漂漆</t>
  </si>
  <si>
    <t>漂漆工艺葫芦搭配流苏，合金配件</t>
  </si>
  <si>
    <t>葫芦尺寸、漆面效果、配件和流苏结构以封样为准；漆面无明显脱落、开裂。</t>
  </si>
  <si>
    <t>定制款水晶玛瑙珠串系列</t>
  </si>
  <si>
    <t>手机链</t>
  </si>
  <si>
    <t>玛瑙、合金配件、玛瑙吊坠</t>
  </si>
  <si>
    <t>定制款logo配件</t>
  </si>
  <si>
    <t>材质、珠径、珠数、LOGO配件和吊坠以封样为准；不得用玻璃或亚克力替代约定玛瑙。</t>
  </si>
  <si>
    <t>制数量500起（图片仅供参考作用）
1、所有含天然水晶的产品禁止玻璃、亚克力、合成水晶、熔炼水晶、玉髓替代。
2、所有天然水晶手串须具有天然水晶鉴定证书，禁止提供伪造证书。
3、所有金色配饰均为黄铜真空厚镀金除定制款车挂外（镀金层厚度≥3μm），禁止薄镀、电镀掉色合金、铁皮镀金。               备注：默认包装为opp袋加价格标签</t>
  </si>
  <si>
    <t>水晶定制款车挂</t>
  </si>
  <si>
    <t>失蜡法铸造成型仿花丝纹理（模具复刻花丝纹路）</t>
  </si>
  <si>
    <t>天然水晶、定制款观音峰配件、合金配件、流苏</t>
  </si>
  <si>
    <t>天然水晶须与约定一致，可抽样送检；配件、珠数、流苏和结构以封样为准。</t>
  </si>
  <si>
    <t>多宝水晶手串</t>
  </si>
  <si>
    <t>双圈15-17cm</t>
  </si>
  <si>
    <t>镂空花丝、浮雕压铸、五金盐雾保色处理</t>
  </si>
  <si>
    <t>主珠示例：10mm 天然海蓝宝圆珠 + 8mm 切面白水晶，同价位水晶品类可灵活替换（紫水晶、白水晶、海蓝宝、粉水晶等均可）。搭配花丝镂空包镶宝石通孔隔珠（蛋面主石配点缀锆石）；多金属配件，五金为黄铜真空厚镀 24K 金，花丝镂空包镶、珐琅点彩工艺，配可调节延长挂链，双股弹力线串制。款式可改。</t>
  </si>
  <si>
    <t>具体水晶品类、珠径、珠数和五金以封样为准；替换须经书面确认且不得降低质量。</t>
  </si>
  <si>
    <t>小叶紫檀手串</t>
  </si>
  <si>
    <t>三圈15-17cm</t>
  </si>
  <si>
    <t>封釉保色，宝石位包镶、珐琅点彩</t>
  </si>
  <si>
    <t>主材固定为 6×8mm 小叶紫檀苹果珠颗不变。配珠、流苏线材、镀金配饰款式、颜色可灵活调整，同价位替换不改动单价，产前确认最终搭配方案。</t>
  </si>
  <si>
    <t>小叶紫檀主珠规格和数量不得降低；配珠及配饰调整须经书面确认。</t>
  </si>
  <si>
    <t>混搭单圈手串</t>
  </si>
  <si>
    <t>15-17cm</t>
  </si>
  <si>
    <t>天然多宝混搭搭配异型珠子带金属配件（同价位珠子可更换）款式可改</t>
  </si>
  <si>
    <t>具体珠种、等级、珠径、珠数及五金以封样为准；不得擅自替换或减配。</t>
  </si>
  <si>
    <t>常规款大号水晶手串</t>
  </si>
  <si>
    <t>单圈15-17cm</t>
  </si>
  <si>
    <t>弹力线串制</t>
  </si>
  <si>
    <t>主材：10mm天然水晶，珐琅配饰，定制款1ogo配件款式可改</t>
  </si>
  <si>
    <t>基础款材质、珠径、珠数及配件以封样为准；不得以合成、玻璃或亚克力替代天然材质。</t>
  </si>
  <si>
    <t>主材：10mm天然水晶，珐琅配饰，定制款logo配件，款式可改</t>
  </si>
  <si>
    <t>常规款小号水晶手串</t>
  </si>
  <si>
    <t>主材：6mm天然水晶，珐琅配饰，定制款logo配件，款式可改</t>
  </si>
  <si>
    <t>水晶品类、珠径、珠数、配件和LOGO以封样为准；天然材质可抽样送检。</t>
  </si>
  <si>
    <t>糖心玛瑙手串</t>
  </si>
  <si>
    <t>主材：8mm糖心玛瑙、配件:铜镀金材质，款式可更改，含定制款logo配件</t>
  </si>
  <si>
    <t>玛瑙珠径、珠数、颜色范围、配件和串制方式以封样为准。</t>
  </si>
  <si>
    <t>主材：8mm糖心玛瑙、配件:铜镀金材质。款式可更改，含定制款logo配件</t>
  </si>
  <si>
    <t>双圈长度、珠径、珠数、颜色范围及配件以封样为准。</t>
  </si>
  <si>
    <t>水晶琉璃手串</t>
  </si>
  <si>
    <t>主材：10mm金箔琉璃+10mm天然水晶、金属配件、定制款金属配件</t>
  </si>
  <si>
    <t>各种材质、珠径、珠数、配件数量和排列以封样为准；不得擅自减配。</t>
  </si>
  <si>
    <t>包装</t>
  </si>
  <si>
    <t>封套包装</t>
  </si>
  <si>
    <t>12*12cm</t>
  </si>
  <si>
    <t>抽拉礼盒</t>
  </si>
  <si>
    <t>定制款镂空悬浮封套包装、悬浮盒</t>
  </si>
  <si>
    <t>纸张克重、盒型、印刷、镂空位置、内托及尺寸以确认样和封样为准。</t>
  </si>
  <si>
    <t>定制数量1000起（图片仅供参考作用）</t>
  </si>
  <si>
    <t>流苏麻布首饰盒</t>
  </si>
  <si>
    <t>复合材料</t>
  </si>
  <si>
    <t>面料、印花、尺寸、抽绳和缝制方式以确认样和封样为准。</t>
  </si>
  <si>
    <t>礼盒包装</t>
  </si>
  <si>
    <t>定制款礼盒，</t>
  </si>
  <si>
    <t>抽绳布袋包装</t>
  </si>
  <si>
    <t>莲花袋</t>
  </si>
  <si>
    <t xml:space="preserve">定制款莲花袋 
</t>
  </si>
  <si>
    <t>天地盖礼盒</t>
  </si>
  <si>
    <t>大概20*12cm</t>
  </si>
  <si>
    <t>天地盖</t>
  </si>
  <si>
    <t>定制礼盒</t>
  </si>
  <si>
    <t>尺寸、纸张克重、印刷、内托及盒型以确认样和封样为准。</t>
  </si>
  <si>
    <t>手串配件打样费</t>
  </si>
  <si>
    <t>/</t>
  </si>
  <si>
    <t>定制观音峰打样费</t>
  </si>
  <si>
    <r>
      <rPr>
        <sz val="10.5"/>
        <color theme="1"/>
        <rFont val="宋体"/>
        <charset val="134"/>
      </rPr>
      <t>折扣：</t>
    </r>
    <r>
      <rPr>
        <u/>
        <sz val="10.5"/>
        <color theme="1"/>
        <rFont val="宋体"/>
        <charset val="134"/>
      </rPr>
      <t xml:space="preserve">              （例如80%）     </t>
    </r>
    <r>
      <rPr>
        <sz val="10.5"/>
        <color theme="1"/>
        <rFont val="宋体"/>
        <charset val="134"/>
      </rPr>
      <t xml:space="preserve">     增值税专用发票税率：</t>
    </r>
    <r>
      <rPr>
        <u/>
        <sz val="10.5"/>
        <color theme="1"/>
        <rFont val="宋体"/>
        <charset val="134"/>
      </rPr>
      <t xml:space="preserve">                        </t>
    </r>
  </si>
  <si>
    <r>
      <rPr>
        <sz val="10.5"/>
        <color theme="1"/>
        <rFont val="宋体"/>
        <charset val="134"/>
      </rPr>
      <t>报价单位/个人（盖章）：</t>
    </r>
    <r>
      <rPr>
        <u/>
        <sz val="10.5"/>
        <color theme="1"/>
        <rFont val="宋体"/>
        <charset val="134"/>
      </rPr>
      <t xml:space="preserve">                          </t>
    </r>
    <r>
      <rPr>
        <sz val="10.5"/>
        <color theme="1"/>
        <rFont val="宋体"/>
        <charset val="134"/>
      </rPr>
      <t xml:space="preserve"> 联系电话：</t>
    </r>
    <r>
      <rPr>
        <u/>
        <sz val="10.5"/>
        <color theme="1"/>
        <rFont val="宋体"/>
        <charset val="134"/>
      </rPr>
      <t xml:space="preserve">                                   </t>
    </r>
    <r>
      <rPr>
        <sz val="10.5"/>
        <color theme="1"/>
        <rFont val="宋体"/>
        <charset val="134"/>
      </rPr>
      <t xml:space="preserve">        日期：</t>
    </r>
    <r>
      <rPr>
        <u/>
        <sz val="10.5"/>
        <color theme="1"/>
        <rFont val="宋体"/>
        <charset val="134"/>
      </rPr>
      <t xml:space="preserve">                     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</si>
</sst>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8"/>
      <color rgb="FF000000"/>
      <name val="宋体"/>
      <charset val="134"/>
    </font>
    <font>
      <b/>
      <sz val="18"/>
      <name val="宋体"/>
      <charset val="134"/>
    </font>
    <font>
      <b/>
      <sz val="11"/>
      <color rgb="FF000000"/>
      <name val="宋体"/>
      <charset val="134"/>
    </font>
    <font>
      <b/>
      <sz val="10"/>
      <color theme="1"/>
      <name val="宋体"/>
      <charset val="134"/>
      <scheme val="minor"/>
    </font>
    <font>
      <b/>
      <sz val="11"/>
      <name val="宋体"/>
      <charset val="134"/>
      <scheme val="minor"/>
    </font>
    <font>
      <sz val="11"/>
      <color rgb="FF000000"/>
      <name val="宋体"/>
      <charset val="134"/>
    </font>
    <font>
      <sz val="9"/>
      <name val="宋体"/>
      <charset val="134"/>
      <scheme val="minor"/>
    </font>
    <font>
      <sz val="10.5"/>
      <color theme="1"/>
      <name val="宋体"/>
      <charset val="134"/>
    </font>
    <font>
      <sz val="11"/>
      <color rgb="FF000000"/>
      <name val="宋体"/>
      <charset val="134"/>
      <scheme val="minor"/>
    </font>
    <font>
      <sz val="12"/>
      <color rgb="FF000000"/>
      <name val="宋体"/>
      <charset val="134"/>
      <scheme val="minor"/>
    </font>
    <font>
      <sz val="10.5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u/>
      <sz val="10.5"/>
      <color theme="1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0" fillId="2" borderId="8">
      <alignment vertical="center"/>
    </xf>
    <xf numFmtId="0" fontId="16" fillId="0" borderId="0">
      <alignment vertical="center"/>
    </xf>
    <xf numFmtId="0" fontId="17" fillId="0" borderId="0">
      <alignment vertical="center"/>
    </xf>
    <xf numFmtId="0" fontId="18" fillId="0" borderId="0">
      <alignment vertical="center"/>
    </xf>
    <xf numFmtId="0" fontId="19" fillId="0" borderId="9">
      <alignment vertical="center"/>
    </xf>
    <xf numFmtId="0" fontId="20" fillId="0" borderId="9">
      <alignment vertical="center"/>
    </xf>
    <xf numFmtId="0" fontId="21" fillId="0" borderId="10">
      <alignment vertical="center"/>
    </xf>
    <xf numFmtId="0" fontId="21" fillId="0" borderId="0">
      <alignment vertical="center"/>
    </xf>
    <xf numFmtId="0" fontId="22" fillId="3" borderId="11">
      <alignment vertical="center"/>
    </xf>
    <xf numFmtId="0" fontId="23" fillId="4" borderId="12">
      <alignment vertical="center"/>
    </xf>
    <xf numFmtId="0" fontId="24" fillId="4" borderId="11">
      <alignment vertical="center"/>
    </xf>
    <xf numFmtId="0" fontId="25" fillId="5" borderId="13">
      <alignment vertical="center"/>
    </xf>
    <xf numFmtId="0" fontId="26" fillId="0" borderId="14">
      <alignment vertical="center"/>
    </xf>
    <xf numFmtId="0" fontId="27" fillId="0" borderId="15">
      <alignment vertical="center"/>
    </xf>
    <xf numFmtId="0" fontId="28" fillId="6" borderId="0">
      <alignment vertical="center"/>
    </xf>
    <xf numFmtId="0" fontId="29" fillId="7" borderId="0">
      <alignment vertical="center"/>
    </xf>
    <xf numFmtId="0" fontId="30" fillId="8" borderId="0">
      <alignment vertical="center"/>
    </xf>
    <xf numFmtId="0" fontId="31" fillId="9" borderId="0">
      <alignment vertical="center"/>
    </xf>
    <xf numFmtId="0" fontId="32" fillId="10" borderId="0">
      <alignment vertical="center"/>
    </xf>
    <xf numFmtId="0" fontId="32" fillId="11" borderId="0">
      <alignment vertical="center"/>
    </xf>
    <xf numFmtId="0" fontId="31" fillId="12" borderId="0">
      <alignment vertical="center"/>
    </xf>
    <xf numFmtId="0" fontId="31" fillId="13" borderId="0">
      <alignment vertical="center"/>
    </xf>
    <xf numFmtId="0" fontId="32" fillId="14" borderId="0">
      <alignment vertical="center"/>
    </xf>
    <xf numFmtId="0" fontId="32" fillId="15" borderId="0">
      <alignment vertical="center"/>
    </xf>
    <xf numFmtId="0" fontId="31" fillId="16" borderId="0">
      <alignment vertical="center"/>
    </xf>
    <xf numFmtId="0" fontId="31" fillId="17" borderId="0">
      <alignment vertical="center"/>
    </xf>
    <xf numFmtId="0" fontId="32" fillId="18" borderId="0">
      <alignment vertical="center"/>
    </xf>
    <xf numFmtId="0" fontId="32" fillId="19" borderId="0">
      <alignment vertical="center"/>
    </xf>
    <xf numFmtId="0" fontId="31" fillId="20" borderId="0">
      <alignment vertical="center"/>
    </xf>
    <xf numFmtId="0" fontId="31" fillId="21" borderId="0">
      <alignment vertical="center"/>
    </xf>
    <xf numFmtId="0" fontId="32" fillId="22" borderId="0">
      <alignment vertical="center"/>
    </xf>
    <xf numFmtId="0" fontId="32" fillId="23" borderId="0">
      <alignment vertical="center"/>
    </xf>
    <xf numFmtId="0" fontId="31" fillId="24" borderId="0">
      <alignment vertical="center"/>
    </xf>
    <xf numFmtId="0" fontId="31" fillId="25" borderId="0">
      <alignment vertical="center"/>
    </xf>
    <xf numFmtId="0" fontId="32" fillId="26" borderId="0">
      <alignment vertical="center"/>
    </xf>
    <xf numFmtId="0" fontId="32" fillId="27" borderId="0">
      <alignment vertical="center"/>
    </xf>
    <xf numFmtId="0" fontId="31" fillId="28" borderId="0">
      <alignment vertical="center"/>
    </xf>
    <xf numFmtId="0" fontId="31" fillId="29" borderId="0">
      <alignment vertical="center"/>
    </xf>
    <xf numFmtId="0" fontId="32" fillId="30" borderId="0">
      <alignment vertical="center"/>
    </xf>
    <xf numFmtId="0" fontId="32" fillId="31" borderId="0">
      <alignment vertical="center"/>
    </xf>
    <xf numFmtId="0" fontId="31" fillId="32" borderId="0">
      <alignment vertical="center"/>
    </xf>
  </cellStyleXfs>
  <cellXfs count="47">
    <xf numFmtId="0" fontId="0" fillId="0" borderId="0" xfId="0" applyAlignment="1">
      <alignment vertical="center"/>
    </xf>
    <xf numFmtId="0" fontId="1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9" fillId="0" borderId="4" xfId="0" applyFont="1" applyBorder="1" applyAlignment="1">
      <alignment vertical="center" wrapText="1"/>
    </xf>
    <xf numFmtId="0" fontId="2" fillId="0" borderId="4" xfId="0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0" fillId="0" borderId="0" xfId="0">
      <alignment vertical="center"/>
    </xf>
    <xf numFmtId="0" fontId="8" fillId="0" borderId="5" xfId="0" applyFont="1" applyBorder="1" applyAlignment="1">
      <alignment horizontal="center" vertical="center" wrapText="1"/>
    </xf>
    <xf numFmtId="0" fontId="0" fillId="0" borderId="4" xfId="0" applyBorder="1" applyAlignment="1">
      <alignment vertical="center"/>
    </xf>
    <xf numFmtId="0" fontId="8" fillId="0" borderId="6" xfId="0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11" fillId="0" borderId="1" xfId="0" applyFont="1" applyBorder="1" applyAlignment="1">
      <alignment horizontal="left" vertical="center" wrapText="1"/>
    </xf>
    <xf numFmtId="0" fontId="12" fillId="0" borderId="0" xfId="0" applyFont="1" applyAlignment="1">
      <alignment horizontal="left" vertical="center" wrapText="1"/>
    </xf>
    <xf numFmtId="0" fontId="10" fillId="0" borderId="5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3" fillId="0" borderId="7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jpeg"/><Relationship Id="rId13" Type="http://schemas.openxmlformats.org/officeDocument/2006/relationships/image" Target="media/image13.pn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3"/>
  <sheetViews>
    <sheetView tabSelected="1" topLeftCell="B1" workbookViewId="0">
      <pane ySplit="2" topLeftCell="A19" activePane="bottomLeft" state="frozen"/>
      <selection/>
      <selection pane="bottomLeft" activeCell="I25" sqref="I25"/>
    </sheetView>
  </sheetViews>
  <sheetFormatPr defaultColWidth="9" defaultRowHeight="14"/>
  <cols>
    <col min="2" max="2" width="19.9090909090909" customWidth="1"/>
    <col min="3" max="3" width="18.7545454545455" style="2" customWidth="1"/>
    <col min="4" max="4" width="26.2545454545455" style="2" customWidth="1"/>
    <col min="5" max="5" width="20.3727272727273" customWidth="1"/>
    <col min="6" max="6" width="15.3727272727273" style="2" customWidth="1"/>
    <col min="7" max="7" width="29" customWidth="1"/>
    <col min="8" max="8" width="20.0909090909091" style="2" customWidth="1"/>
    <col min="9" max="9" width="25.1818181818182" style="3" customWidth="1"/>
    <col min="10" max="10" width="25.1818181818182" customWidth="1"/>
  </cols>
  <sheetData>
    <row r="1" ht="38" customHeight="1" spans="1:10">
      <c r="A1" s="4" t="s">
        <v>0</v>
      </c>
      <c r="B1" s="5"/>
      <c r="C1" s="5"/>
      <c r="D1" s="5"/>
      <c r="E1" s="5"/>
      <c r="F1" s="5"/>
      <c r="G1" s="5"/>
      <c r="H1" s="5"/>
      <c r="I1" s="6"/>
      <c r="J1" s="7"/>
    </row>
    <row r="2" s="1" customFormat="1" ht="34" customHeight="1" spans="1:10">
      <c r="A2" s="8" t="s">
        <v>1</v>
      </c>
      <c r="B2" s="8" t="s">
        <v>2</v>
      </c>
      <c r="C2" s="8" t="s">
        <v>3</v>
      </c>
      <c r="D2" s="8" t="s">
        <v>4</v>
      </c>
      <c r="E2" s="8" t="s">
        <v>5</v>
      </c>
      <c r="F2" s="9" t="s">
        <v>6</v>
      </c>
      <c r="G2" s="10" t="s">
        <v>7</v>
      </c>
      <c r="H2" s="11" t="s">
        <v>8</v>
      </c>
      <c r="I2" s="12" t="s">
        <v>9</v>
      </c>
      <c r="J2" s="13" t="s">
        <v>10</v>
      </c>
    </row>
    <row r="3" ht="90" customHeight="1" spans="1:10">
      <c r="A3" s="14">
        <v>1</v>
      </c>
      <c r="B3" s="15" t="s">
        <v>11</v>
      </c>
      <c r="C3" s="14" t="s">
        <v>12</v>
      </c>
      <c r="D3" s="14">
        <v>13</v>
      </c>
      <c r="E3" s="14" t="str">
        <f>_xlfn.DISPIMG("ID_AD05D27CFD6C418EBDAD987A8C2E12E7",1)</f>
        <v>=DISPIMG("ID_AD05D27CFD6C418EBDAD987A8C2E12E7",1)</v>
      </c>
      <c r="F3" s="16" t="s">
        <v>13</v>
      </c>
      <c r="G3" s="17" t="s">
        <v>14</v>
      </c>
      <c r="H3" s="18" t="s">
        <v>15</v>
      </c>
      <c r="I3" s="19">
        <v>8.3</v>
      </c>
      <c r="J3" s="20" t="s">
        <v>16</v>
      </c>
    </row>
    <row r="4" ht="81" customHeight="1" spans="1:10">
      <c r="A4" s="14">
        <v>2</v>
      </c>
      <c r="B4" s="21"/>
      <c r="C4" s="14" t="s">
        <v>17</v>
      </c>
      <c r="D4" s="14">
        <v>23</v>
      </c>
      <c r="E4" s="14" t="str">
        <f>_xlfn.DISPIMG("ID_7360915E1D1E43F98D90893159A925CF",1)</f>
        <v>=DISPIMG("ID_7360915E1D1E43F98D90893159A925CF",1)</v>
      </c>
      <c r="F4" s="16" t="s">
        <v>13</v>
      </c>
      <c r="G4" s="17" t="s">
        <v>18</v>
      </c>
      <c r="H4" s="18" t="s">
        <v>19</v>
      </c>
      <c r="I4" s="22">
        <v>15.5</v>
      </c>
      <c r="J4" s="20"/>
    </row>
    <row r="5" ht="71" customHeight="1" spans="1:10">
      <c r="A5" s="14">
        <v>3</v>
      </c>
      <c r="B5" s="21"/>
      <c r="C5" s="14" t="s">
        <v>20</v>
      </c>
      <c r="D5" s="14" t="s">
        <v>21</v>
      </c>
      <c r="E5" s="14" t="str">
        <f>_xlfn.DISPIMG("ID_206E604FA2F24373B2AFADB2F13A09F7",1)</f>
        <v>=DISPIMG("ID_206E604FA2F24373B2AFADB2F13A09F7",1)</v>
      </c>
      <c r="F5" s="16" t="s">
        <v>13</v>
      </c>
      <c r="G5" s="17" t="s">
        <v>22</v>
      </c>
      <c r="H5" s="18" t="s">
        <v>23</v>
      </c>
      <c r="I5" s="22">
        <v>6</v>
      </c>
      <c r="J5" s="20"/>
    </row>
    <row r="6" ht="71" customHeight="1" spans="1:10">
      <c r="A6" s="14">
        <v>4</v>
      </c>
      <c r="B6" s="23"/>
      <c r="C6" s="14" t="s">
        <v>24</v>
      </c>
      <c r="D6" s="14" t="s">
        <v>25</v>
      </c>
      <c r="E6" s="14" t="str">
        <f>_xlfn.DISPIMG("ID_7A4D9D8F1FF842D4A308046A861F0F5C",1)</f>
        <v>=DISPIMG("ID_7A4D9D8F1FF842D4A308046A861F0F5C",1)</v>
      </c>
      <c r="F6" s="16" t="s">
        <v>13</v>
      </c>
      <c r="G6" s="17" t="s">
        <v>26</v>
      </c>
      <c r="H6" s="18" t="s">
        <v>27</v>
      </c>
      <c r="I6" s="22">
        <v>11</v>
      </c>
      <c r="J6" s="20"/>
    </row>
    <row r="7" ht="71" customHeight="1" spans="1:10">
      <c r="A7" s="14">
        <v>5</v>
      </c>
      <c r="B7" s="15" t="s">
        <v>28</v>
      </c>
      <c r="C7" s="14" t="s">
        <v>29</v>
      </c>
      <c r="D7" s="14" t="s">
        <v>30</v>
      </c>
      <c r="E7" s="14" t="str">
        <f>_xlfn.DISPIMG("ID_5F316804EFEA40C3A7331690D11B5458",1)</f>
        <v>=DISPIMG("ID_5F316804EFEA40C3A7331690D11B5458",1)</v>
      </c>
      <c r="F7" s="16" t="s">
        <v>31</v>
      </c>
      <c r="G7" s="17" t="s">
        <v>32</v>
      </c>
      <c r="H7" s="18" t="s">
        <v>33</v>
      </c>
      <c r="I7" s="22">
        <v>7</v>
      </c>
      <c r="J7" s="20"/>
    </row>
    <row r="8" ht="71" customHeight="1" spans="1:10">
      <c r="A8" s="14"/>
      <c r="B8" s="21"/>
      <c r="C8" s="14" t="s">
        <v>34</v>
      </c>
      <c r="D8" s="14">
        <v>13</v>
      </c>
      <c r="E8" s="14" t="str">
        <f>_xlfn.DISPIMG("ID_B032F166952C473681298C03089AE380",1)</f>
        <v>=DISPIMG("ID_B032F166952C473681298C03089AE380",1)</v>
      </c>
      <c r="F8" s="16" t="s">
        <v>35</v>
      </c>
      <c r="G8" s="24" t="s">
        <v>36</v>
      </c>
      <c r="H8" s="18" t="s">
        <v>15</v>
      </c>
      <c r="I8" s="22">
        <v>10</v>
      </c>
      <c r="J8" s="20"/>
    </row>
    <row r="9" ht="71" customHeight="1" spans="1:10">
      <c r="A9" s="14">
        <v>6</v>
      </c>
      <c r="B9" s="21"/>
      <c r="C9" s="14" t="s">
        <v>37</v>
      </c>
      <c r="D9" s="14" t="s">
        <v>38</v>
      </c>
      <c r="E9" s="14" t="str">
        <f>_xlfn.DISPIMG("ID_8956C53B7A0C48238505CB7B9AD4FAC9",1)</f>
        <v>=DISPIMG("ID_8956C53B7A0C48238505CB7B9AD4FAC9",1)</v>
      </c>
      <c r="F9" s="16" t="s">
        <v>35</v>
      </c>
      <c r="G9" s="17" t="s">
        <v>39</v>
      </c>
      <c r="H9" s="18" t="s">
        <v>40</v>
      </c>
      <c r="I9" s="22">
        <v>11.5</v>
      </c>
      <c r="J9" s="20"/>
    </row>
    <row r="10" ht="71" customHeight="1" spans="1:10">
      <c r="A10" s="14">
        <v>8</v>
      </c>
      <c r="B10" s="21"/>
      <c r="C10" s="14" t="s">
        <v>41</v>
      </c>
      <c r="D10" s="14">
        <v>10</v>
      </c>
      <c r="E10" s="14" t="str">
        <f>_xlfn.DISPIMG("ID_DF971414970548EC84C7871862C19615",1)</f>
        <v>=DISPIMG("ID_DF971414970548EC84C7871862C19615",1)</v>
      </c>
      <c r="F10" s="16" t="s">
        <v>42</v>
      </c>
      <c r="G10" s="17" t="s">
        <v>43</v>
      </c>
      <c r="H10" s="18" t="s">
        <v>44</v>
      </c>
      <c r="I10" s="22">
        <v>6</v>
      </c>
      <c r="J10" s="20"/>
    </row>
    <row r="11" ht="87" customHeight="1" spans="1:10">
      <c r="A11" s="14">
        <v>10</v>
      </c>
      <c r="B11" s="23"/>
      <c r="C11" s="14" t="s">
        <v>45</v>
      </c>
      <c r="D11" s="14">
        <v>15</v>
      </c>
      <c r="E11" s="14" t="str">
        <f>_xlfn.DISPIMG("ID_21AAC4D5F02247EDA85F7C0F2C664452",1)</f>
        <v>=DISPIMG("ID_21AAC4D5F02247EDA85F7C0F2C664452",1)</v>
      </c>
      <c r="F11" s="16" t="s">
        <v>46</v>
      </c>
      <c r="G11" s="17" t="s">
        <v>47</v>
      </c>
      <c r="H11" s="18" t="s">
        <v>48</v>
      </c>
      <c r="I11" s="22">
        <v>14.5</v>
      </c>
      <c r="J11" s="20"/>
    </row>
    <row r="12" ht="76" customHeight="1" spans="1:10">
      <c r="A12" s="14"/>
      <c r="B12" s="25" t="s">
        <v>49</v>
      </c>
      <c r="C12" s="14" t="s">
        <v>50</v>
      </c>
      <c r="D12" s="14">
        <v>13</v>
      </c>
      <c r="E12" s="14" t="str">
        <f>_xlfn.DISPIMG("ID_D01FEA49B5804EF09A3CE79DCFE981BE",1)</f>
        <v>=DISPIMG("ID_D01FEA49B5804EF09A3CE79DCFE981BE",1)</v>
      </c>
      <c r="F12" s="16" t="s">
        <v>51</v>
      </c>
      <c r="G12" s="17" t="s">
        <v>52</v>
      </c>
      <c r="H12" s="18" t="s">
        <v>53</v>
      </c>
      <c r="I12" s="19">
        <v>13</v>
      </c>
      <c r="J12" s="19" t="s">
        <v>54</v>
      </c>
    </row>
    <row r="13" ht="76" customHeight="1" spans="1:10">
      <c r="A13" s="26"/>
      <c r="B13" s="27"/>
      <c r="C13" s="28" t="s">
        <v>55</v>
      </c>
      <c r="D13" s="28">
        <v>22</v>
      </c>
      <c r="E13" s="29" t="str">
        <f>_xlfn.DISPIMG("ID_1C0E8558BCC84E1492F8FCABCEFC929F",1)</f>
        <v>=DISPIMG("ID_1C0E8558BCC84E1492F8FCABCEFC929F",1)</v>
      </c>
      <c r="F13" s="30" t="s">
        <v>56</v>
      </c>
      <c r="G13" s="31" t="s">
        <v>57</v>
      </c>
      <c r="H13" s="18" t="s">
        <v>58</v>
      </c>
      <c r="I13" s="19">
        <v>56</v>
      </c>
      <c r="J13" s="19"/>
    </row>
    <row r="14" ht="162" customHeight="1" spans="1:10">
      <c r="A14" s="26"/>
      <c r="B14" s="27"/>
      <c r="C14" s="28" t="s">
        <v>59</v>
      </c>
      <c r="D14" s="28" t="s">
        <v>60</v>
      </c>
      <c r="E14" s="29" t="str">
        <f>_xlfn.DISPIMG("ID_39368B7618A84DFC95ACD17D2C51592C",1)</f>
        <v>=DISPIMG("ID_39368B7618A84DFC95ACD17D2C51592C",1)</v>
      </c>
      <c r="F14" s="20" t="s">
        <v>61</v>
      </c>
      <c r="G14" s="31" t="s">
        <v>62</v>
      </c>
      <c r="H14" s="18" t="s">
        <v>63</v>
      </c>
      <c r="I14" s="19">
        <v>65</v>
      </c>
      <c r="J14" s="19"/>
    </row>
    <row r="15" ht="76" customHeight="1" spans="1:10">
      <c r="A15" s="26"/>
      <c r="B15" s="27"/>
      <c r="C15" s="28" t="s">
        <v>64</v>
      </c>
      <c r="D15" s="28" t="s">
        <v>65</v>
      </c>
      <c r="E15" s="29" t="str">
        <f>_xlfn.DISPIMG("ID_FADEEA9CEA794EB48983C87664097949",1)</f>
        <v>=DISPIMG("ID_FADEEA9CEA794EB48983C87664097949",1)</v>
      </c>
      <c r="F15" s="30" t="s">
        <v>66</v>
      </c>
      <c r="G15" s="32" t="s">
        <v>67</v>
      </c>
      <c r="H15" s="18" t="s">
        <v>68</v>
      </c>
      <c r="I15" s="19">
        <v>65</v>
      </c>
      <c r="J15" s="19"/>
    </row>
    <row r="16" ht="76" customHeight="1" spans="1:10">
      <c r="A16" s="26"/>
      <c r="B16" s="27"/>
      <c r="C16" s="28" t="s">
        <v>69</v>
      </c>
      <c r="D16" s="28" t="s">
        <v>70</v>
      </c>
      <c r="E16" s="29" t="str">
        <f>_xlfn.DISPIMG("ID_D7ABF3CC479D4A829DE715A776EB983C",1)</f>
        <v>=DISPIMG("ID_D7ABF3CC479D4A829DE715A776EB983C",1)</v>
      </c>
      <c r="F16" s="20" t="s">
        <v>61</v>
      </c>
      <c r="G16" s="33" t="s">
        <v>71</v>
      </c>
      <c r="H16" s="18" t="s">
        <v>72</v>
      </c>
      <c r="I16" s="19">
        <v>60</v>
      </c>
      <c r="J16" s="19"/>
    </row>
    <row r="17" ht="76" customHeight="1" spans="1:10">
      <c r="A17" s="29"/>
      <c r="B17" s="27"/>
      <c r="C17" s="34" t="s">
        <v>73</v>
      </c>
      <c r="D17" s="28" t="s">
        <v>74</v>
      </c>
      <c r="E17" s="26" t="str">
        <f>_xlfn.DISPIMG("ID_676C72C743C64174A0B49EE5BB48C8C2",1)</f>
        <v>=DISPIMG("ID_676C72C743C64174A0B49EE5BB48C8C2",1)</v>
      </c>
      <c r="F17" s="35" t="s">
        <v>75</v>
      </c>
      <c r="G17" s="35" t="s">
        <v>76</v>
      </c>
      <c r="H17" s="18" t="s">
        <v>77</v>
      </c>
      <c r="I17" s="19">
        <v>40.5</v>
      </c>
      <c r="J17" s="19"/>
    </row>
    <row r="18" ht="76" customHeight="1" spans="1:10">
      <c r="A18" s="29"/>
      <c r="B18" s="27"/>
      <c r="C18" s="36"/>
      <c r="D18" s="28" t="s">
        <v>60</v>
      </c>
      <c r="E18" t="str">
        <f>_xlfn.DISPIMG("ID_F6C76D0C36AA4BF4AFEB2A31282B31AF",1)</f>
        <v>=DISPIMG("ID_F6C76D0C36AA4BF4AFEB2A31282B31AF",1)</v>
      </c>
      <c r="F18" s="20" t="s">
        <v>75</v>
      </c>
      <c r="G18" s="35" t="s">
        <v>78</v>
      </c>
      <c r="H18" s="18" t="s">
        <v>77</v>
      </c>
      <c r="I18" s="19">
        <v>53</v>
      </c>
      <c r="J18" s="19"/>
    </row>
    <row r="19" ht="76" customHeight="1" spans="1:10">
      <c r="A19" s="29"/>
      <c r="B19" s="27"/>
      <c r="C19" s="37" t="s">
        <v>79</v>
      </c>
      <c r="D19" s="28" t="s">
        <v>74</v>
      </c>
      <c r="E19" s="26" t="str">
        <f>_xlfn.DISPIMG("ID_E62B2E16A1134EF5863A0424AC17CEA8",1)</f>
        <v>=DISPIMG("ID_E62B2E16A1134EF5863A0424AC17CEA8",1)</v>
      </c>
      <c r="F19" s="35" t="s">
        <v>75</v>
      </c>
      <c r="G19" s="35" t="s">
        <v>80</v>
      </c>
      <c r="H19" s="18" t="s">
        <v>81</v>
      </c>
      <c r="I19" s="19">
        <v>24</v>
      </c>
      <c r="J19" s="19"/>
    </row>
    <row r="20" ht="76" customHeight="1" spans="1:10">
      <c r="A20" s="29"/>
      <c r="B20" s="27"/>
      <c r="C20" s="38"/>
      <c r="D20" s="28" t="s">
        <v>60</v>
      </c>
      <c r="E20" s="26" t="str">
        <f>_xlfn.DISPIMG("ID_3C2EF4024A86486B8DCD5E2879A883A1",1)</f>
        <v>=DISPIMG("ID_3C2EF4024A86486B8DCD5E2879A883A1",1)</v>
      </c>
      <c r="F20" s="30" t="s">
        <v>75</v>
      </c>
      <c r="G20" s="35" t="s">
        <v>80</v>
      </c>
      <c r="H20" s="18" t="s">
        <v>81</v>
      </c>
      <c r="I20" s="19">
        <v>42</v>
      </c>
      <c r="J20" s="19"/>
    </row>
    <row r="21" ht="76" customHeight="1" spans="1:10">
      <c r="A21" s="29"/>
      <c r="B21" s="27"/>
      <c r="C21" s="37" t="s">
        <v>82</v>
      </c>
      <c r="D21" s="28" t="s">
        <v>70</v>
      </c>
      <c r="E21" s="26" t="str">
        <f>_xlfn.DISPIMG("ID_828953A43A3F460A836935E4AF40CCF3",1)</f>
        <v>=DISPIMG("ID_828953A43A3F460A836935E4AF40CCF3",1)</v>
      </c>
      <c r="F21" s="35" t="s">
        <v>75</v>
      </c>
      <c r="G21" s="35" t="s">
        <v>83</v>
      </c>
      <c r="H21" s="18" t="s">
        <v>84</v>
      </c>
      <c r="I21" s="19">
        <v>30</v>
      </c>
      <c r="J21" s="19"/>
    </row>
    <row r="22" ht="76" customHeight="1" spans="1:10">
      <c r="A22" s="29"/>
      <c r="B22" s="27"/>
      <c r="C22" s="39"/>
      <c r="D22" s="28" t="s">
        <v>60</v>
      </c>
      <c r="E22" s="26" t="str">
        <f>_xlfn.DISPIMG("ID_1815873C21FB4B1D8A2D1C53977B7C35",1)</f>
        <v>=DISPIMG("ID_1815873C21FB4B1D8A2D1C53977B7C35",1)</v>
      </c>
      <c r="F22" s="35" t="s">
        <v>75</v>
      </c>
      <c r="G22" s="35" t="s">
        <v>85</v>
      </c>
      <c r="H22" s="18" t="s">
        <v>86</v>
      </c>
      <c r="I22" s="19">
        <v>42</v>
      </c>
      <c r="J22" s="19"/>
    </row>
    <row r="23" ht="76" customHeight="1" spans="1:10">
      <c r="A23" s="29"/>
      <c r="B23" s="40"/>
      <c r="C23" s="29" t="s">
        <v>87</v>
      </c>
      <c r="D23" s="28" t="s">
        <v>70</v>
      </c>
      <c r="E23" s="29" t="str">
        <f>_xlfn.DISPIMG("ID_DC1C22EB75F04DBBB2DF8C17E3E9C8D5",1)</f>
        <v>=DISPIMG("ID_DC1C22EB75F04DBBB2DF8C17E3E9C8D5",1)</v>
      </c>
      <c r="F23" s="35" t="s">
        <v>75</v>
      </c>
      <c r="G23" s="35" t="s">
        <v>88</v>
      </c>
      <c r="H23" s="18" t="s">
        <v>89</v>
      </c>
      <c r="I23" s="19">
        <v>12</v>
      </c>
      <c r="J23" s="19"/>
    </row>
    <row r="24" ht="76" customHeight="1" spans="1:10">
      <c r="A24" s="14">
        <v>11</v>
      </c>
      <c r="B24" s="25" t="s">
        <v>90</v>
      </c>
      <c r="C24" s="14" t="s">
        <v>91</v>
      </c>
      <c r="D24" s="14" t="s">
        <v>92</v>
      </c>
      <c r="E24" s="14" t="str">
        <f>_xlfn.DISPIMG("ID_5538F6CDA10D46568939A22678CCA9BF",1)</f>
        <v>=DISPIMG("ID_5538F6CDA10D46568939A22678CCA9BF",1)</v>
      </c>
      <c r="F24" s="16" t="s">
        <v>93</v>
      </c>
      <c r="G24" s="17" t="s">
        <v>94</v>
      </c>
      <c r="H24" s="18" t="s">
        <v>95</v>
      </c>
      <c r="I24" s="19">
        <v>2.4</v>
      </c>
      <c r="J24" s="41" t="s">
        <v>96</v>
      </c>
    </row>
    <row r="25" ht="76" customHeight="1" spans="1:10">
      <c r="A25" s="14"/>
      <c r="B25" s="42"/>
      <c r="C25" s="35" t="s">
        <v>97</v>
      </c>
      <c r="D25" s="29" t="s">
        <v>21</v>
      </c>
      <c r="E25" s="29" t="str">
        <f>_xlfn.DISPIMG("ID_6B377014080047C496EAB6329C8C48BE",1)</f>
        <v>=DISPIMG("ID_6B377014080047C496EAB6329C8C48BE",1)</v>
      </c>
      <c r="F25" s="35" t="s">
        <v>93</v>
      </c>
      <c r="G25" s="43" t="s">
        <v>98</v>
      </c>
      <c r="H25" s="18" t="s">
        <v>99</v>
      </c>
      <c r="I25" s="19">
        <v>2.4</v>
      </c>
      <c r="J25" s="41"/>
    </row>
    <row r="26" ht="76" customHeight="1" spans="1:10">
      <c r="A26" s="14"/>
      <c r="B26" s="27"/>
      <c r="C26" s="35" t="s">
        <v>100</v>
      </c>
      <c r="D26" s="29" t="s">
        <v>21</v>
      </c>
      <c r="E26" s="29" t="str">
        <f>_xlfn.DISPIMG("ID_6576B45C08BC4777977B71BEA26826BF",1)</f>
        <v>=DISPIMG("ID_6576B45C08BC4777977B71BEA26826BF",1)</v>
      </c>
      <c r="F26" s="35" t="s">
        <v>93</v>
      </c>
      <c r="G26" s="43" t="s">
        <v>101</v>
      </c>
      <c r="H26" s="18" t="s">
        <v>95</v>
      </c>
      <c r="I26" s="19">
        <v>4.8</v>
      </c>
      <c r="J26" s="41"/>
    </row>
    <row r="27" ht="76" customHeight="1" spans="1:10">
      <c r="A27" s="14">
        <v>12</v>
      </c>
      <c r="B27" s="27"/>
      <c r="C27" s="35" t="s">
        <v>102</v>
      </c>
      <c r="D27" s="29" t="s">
        <v>21</v>
      </c>
      <c r="E27" s="29" t="str">
        <f>_xlfn.DISPIMG("ID_A6203A9782744D218EB01ED132CFA8B0",1)</f>
        <v>=DISPIMG("ID_A6203A9782744D218EB01ED132CFA8B0",1)</v>
      </c>
      <c r="F27" s="35" t="s">
        <v>103</v>
      </c>
      <c r="G27" s="43" t="s">
        <v>104</v>
      </c>
      <c r="H27" s="18" t="s">
        <v>99</v>
      </c>
      <c r="I27" s="19">
        <v>2.4</v>
      </c>
      <c r="J27" s="41"/>
    </row>
    <row r="28" ht="95" customHeight="1" spans="1:10">
      <c r="A28" s="29"/>
      <c r="B28" s="27"/>
      <c r="C28" s="29" t="s">
        <v>105</v>
      </c>
      <c r="D28" s="29" t="s">
        <v>106</v>
      </c>
      <c r="E28" s="29" t="str">
        <f>_xlfn.DISPIMG("ID_9590808671454A4FB6C925F2BACB65FF",1)</f>
        <v>=DISPIMG("ID_9590808671454A4FB6C925F2BACB65FF",1)</v>
      </c>
      <c r="F28" s="35" t="s">
        <v>107</v>
      </c>
      <c r="G28" s="44" t="s">
        <v>108</v>
      </c>
      <c r="H28" s="18" t="s">
        <v>109</v>
      </c>
      <c r="I28" s="19">
        <v>3.6</v>
      </c>
      <c r="J28" s="41"/>
    </row>
    <row r="29" ht="45" customHeight="1" spans="1:10">
      <c r="A29" s="29"/>
      <c r="B29" s="39"/>
      <c r="C29" s="29" t="s">
        <v>110</v>
      </c>
      <c r="D29" s="29" t="s">
        <v>111</v>
      </c>
      <c r="E29" s="29" t="s">
        <v>111</v>
      </c>
      <c r="F29" s="29" t="s">
        <v>111</v>
      </c>
      <c r="G29" s="44" t="s">
        <v>111</v>
      </c>
      <c r="H29" s="29" t="s">
        <v>111</v>
      </c>
      <c r="I29" s="45">
        <v>690</v>
      </c>
      <c r="J29" s="39"/>
    </row>
    <row r="30" ht="45" customHeight="1" spans="1:10">
      <c r="A30" s="29"/>
      <c r="B30" s="39"/>
      <c r="C30" s="29" t="s">
        <v>112</v>
      </c>
      <c r="D30" s="29" t="s">
        <v>111</v>
      </c>
      <c r="E30" s="29" t="s">
        <v>111</v>
      </c>
      <c r="F30" s="29" t="s">
        <v>111</v>
      </c>
      <c r="G30" s="44" t="s">
        <v>111</v>
      </c>
      <c r="H30" s="29" t="s">
        <v>111</v>
      </c>
      <c r="I30" s="45">
        <v>2300</v>
      </c>
      <c r="J30" s="39"/>
    </row>
    <row r="31" ht="45" customHeight="1" spans="1:10">
      <c r="A31" s="29" t="s">
        <v>113</v>
      </c>
      <c r="B31" s="29"/>
      <c r="C31" s="29"/>
      <c r="D31" s="29"/>
      <c r="E31" s="29"/>
      <c r="F31" s="29"/>
      <c r="G31" s="29"/>
      <c r="H31" s="29"/>
      <c r="I31" s="46"/>
      <c r="J31" s="29"/>
    </row>
    <row r="32" ht="45" customHeight="1" spans="1:10">
      <c r="A32" s="29"/>
      <c r="B32" s="29"/>
      <c r="C32" s="29"/>
      <c r="D32" s="29"/>
      <c r="E32" s="29"/>
      <c r="F32" s="29"/>
      <c r="G32" s="29"/>
      <c r="H32" s="29"/>
      <c r="I32" s="46"/>
      <c r="J32" s="29"/>
    </row>
    <row r="33" ht="63" customHeight="1" spans="1:10">
      <c r="A33" s="29" t="s">
        <v>114</v>
      </c>
      <c r="B33" s="29"/>
      <c r="C33" s="29"/>
      <c r="D33" s="29"/>
      <c r="E33" s="29"/>
      <c r="F33" s="29"/>
      <c r="G33" s="29"/>
      <c r="H33" s="29"/>
      <c r="I33" s="46"/>
      <c r="J33" s="29"/>
    </row>
  </sheetData>
  <mergeCells count="13">
    <mergeCell ref="A1:J1"/>
    <mergeCell ref="A33:J33"/>
    <mergeCell ref="B3:B6"/>
    <mergeCell ref="B7:B11"/>
    <mergeCell ref="B12:B23"/>
    <mergeCell ref="B24:B28"/>
    <mergeCell ref="C17:C18"/>
    <mergeCell ref="C19:C20"/>
    <mergeCell ref="C21:C22"/>
    <mergeCell ref="J3:J11"/>
    <mergeCell ref="J12:J23"/>
    <mergeCell ref="J24:J28"/>
    <mergeCell ref="A31:J32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D7" sqref="D7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D7" sqref="D7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ltt</cp:lastModifiedBy>
  <dcterms:created xsi:type="dcterms:W3CDTF">2023-05-12T11:15:00Z</dcterms:created>
  <dcterms:modified xsi:type="dcterms:W3CDTF">2026-08-12T06:37:25Z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ICV">
    <vt:lpwstr>C2C41C5866DA43168521EDBBAF8C6622_13</vt:lpwstr>
  </property>
  <property fmtid="{D5CDD505-2E9C-101B-9397-08002B2CF9AE}" pid="4" name="CalculationRule">
    <vt:i4>0</vt:i4>
  </property>
</Properties>
</file>